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old\Desktop\Rust 2023\"/>
    </mc:Choice>
  </mc:AlternateContent>
  <xr:revisionPtr revIDLastSave="0" documentId="13_ncr:1_{E8931086-21BF-4820-875C-0316C71349D5}" xr6:coauthVersionLast="47" xr6:coauthVersionMax="47" xr10:uidLastSave="{00000000-0000-0000-0000-000000000000}"/>
  <bookViews>
    <workbookView xWindow="20370" yWindow="-120" windowWidth="20730" windowHeight="11160" xr2:uid="{3933E7A3-6572-42BD-8263-C1EBC37300B9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I2" i="2"/>
  <c r="L2" i="2"/>
  <c r="N2" i="2" s="1"/>
  <c r="I4" i="2"/>
  <c r="L4" i="2"/>
  <c r="P4" i="2" s="1"/>
  <c r="I7" i="2" l="1"/>
  <c r="N4" i="2"/>
  <c r="N7" i="2" s="1"/>
  <c r="P2" i="2"/>
  <c r="P5" i="2" s="1"/>
  <c r="Q6" i="2" l="1"/>
  <c r="R2" i="2"/>
  <c r="Q7" i="2" s="1"/>
  <c r="S7" i="2" s="1"/>
  <c r="R4" i="2"/>
  <c r="L5" i="2"/>
  <c r="N6" i="2" s="1"/>
  <c r="R5" i="2" s="1"/>
  <c r="J5" i="2"/>
  <c r="H5" i="2"/>
  <c r="I6" i="2" s="1"/>
  <c r="M5" i="2"/>
  <c r="G5" i="2"/>
</calcChain>
</file>

<file path=xl/sharedStrings.xml><?xml version="1.0" encoding="utf-8"?>
<sst xmlns="http://schemas.openxmlformats.org/spreadsheetml/2006/main" count="79" uniqueCount="63">
  <si>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</si>
  <si>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</si>
  <si>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</si>
  <si>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</si>
  <si>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</si>
  <si>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</si>
  <si>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</si>
  <si>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</si>
  <si>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</si>
  <si>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</si>
  <si>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</si>
  <si>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</si>
  <si>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</si>
  <si>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</si>
  <si>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</si>
  <si>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</si>
  <si>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</si>
  <si>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</si>
  <si>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</si>
  <si>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</si>
  <si>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</si>
  <si>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</si>
  <si>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</si>
  <si>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</si>
  <si>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</si>
  <si>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</si>
  <si>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</si>
  <si>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004-109-000-030-04</t>
  </si>
  <si>
    <t>17600 N CO RD 459</t>
  </si>
  <si>
    <t>WD</t>
  </si>
  <si>
    <t>03-ARM'S LENGTH</t>
  </si>
  <si>
    <t>201</t>
  </si>
  <si>
    <t>No</t>
  </si>
  <si>
    <t xml:space="preserve">  /  /    </t>
  </si>
  <si>
    <t>COMMERCIAL</t>
  </si>
  <si>
    <t>044-212-000-004-00</t>
  </si>
  <si>
    <t>301 N STATE STREET</t>
  </si>
  <si>
    <t>LC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</si>
  <si>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</si>
  <si>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</si>
  <si>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</si>
  <si>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</si>
  <si>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</si>
  <si>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</si>
  <si>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</si>
  <si>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</si>
  <si>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111-010-000-011-00</t>
  </si>
  <si>
    <t>10697 MICHIGAN AVE</t>
  </si>
  <si>
    <t>00002</t>
  </si>
  <si>
    <t>111-010-000-012-00</t>
  </si>
  <si>
    <t>RUST IND ECF .631</t>
  </si>
  <si>
    <r>
      <t>&gt;=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4/1/2020</t>
    </r>
    <r>
      <rPr>
        <sz val="8"/>
        <color rgb="FF0000FF"/>
        <rFont val="Verdana"/>
        <family val="2"/>
      </rPr>
      <t xml:space="preserve">  </t>
    </r>
    <r>
      <rPr>
        <b/>
        <sz val="8"/>
        <color rgb="FF0000FF"/>
        <rFont val="Verdana"/>
        <family val="2"/>
      </rPr>
      <t>AND</t>
    </r>
    <r>
      <rPr>
        <sz val="8"/>
        <color rgb="FF0000FF"/>
        <rFont val="Verdana"/>
        <family val="2"/>
      </rPr>
      <t xml:space="preserve">  </t>
    </r>
    <r>
      <rPr>
        <b/>
        <sz val="8"/>
        <color rgb="FF0000FF"/>
        <rFont val="Verdana"/>
        <family val="2"/>
      </rPr>
      <t>&lt;=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3/31/2022</t>
    </r>
  </si>
  <si>
    <t>AND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</si>
  <si>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03-ARM'S LENGTH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04-BUYERS INTEREST IN A LC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19-MULTI PARCEL ARM'S LENGTH</t>
    </r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</si>
  <si>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COMMERCIAL-IMPROVED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COMMERCIAL-VACANT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 BUILDING ON LEASED LAND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INDUSTRIAL-IMPROVED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INDUSTRIAL BUILDING ON LEASED LAND</t>
    </r>
  </si>
  <si>
    <t>Neighborhood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</si>
  <si>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INDUSTRIAL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</t>
    </r>
  </si>
  <si>
    <t>Land Tables</t>
  </si>
  <si>
    <t>Sale Type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</si>
  <si>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Conventional</t>
    </r>
  </si>
  <si>
    <t>Industrial ECF was calculated using sale from other Townships in the area, do to lack of sale in Rust Township</t>
  </si>
  <si>
    <t>Hillman Parcels # 004 &amp; 044</t>
  </si>
  <si>
    <t>Posen Parcel #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</si>
</sst>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sz val="8"/>
      <color rgb="FF0000FF"/>
      <name val="Verdana"/>
      <family val="2"/>
    </font>
    <font>
      <b/>
      <sz val="8"/>
      <color rgb="FF0000FF"/>
      <name val="Verdana"/>
      <family val="2"/>
    </font>
    <font>
      <sz val="8"/>
      <color rgb="FFFF0000"/>
      <name val="Verdana"/>
      <family val="2"/>
    </font>
    <font>
      <sz val="8"/>
      <color rgb="FF008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3" fillId="3" borderId="2" xfId="0" applyFont="1" applyFill="1" applyBorder="1"/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8D30-5CFF-4E18-88C8-7BB6FF39565C}">
  <dimension ref="A1:BL16"/>
  <sheetViews>
    <sheetView tabSelected="1" topLeftCell="C1" workbookViewId="0">
      <selection activeCell="A11" sqref="A11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17" customWidth="1"/>
    <col min="4" max="4" width="17.7109375" style="7" customWidth="1"/>
    <col min="5" max="5" width="8.7109375" customWidth="1"/>
    <col min="6" max="6" width="19.7109375" customWidth="1"/>
    <col min="7" max="8" width="17.7109375" style="7" customWidth="1"/>
    <col min="9" max="9" width="18.7109375" style="12" customWidth="1"/>
    <col min="10" max="10" width="17.7109375" style="7" customWidth="1"/>
    <col min="11" max="11" width="16.7109375" style="7" customWidth="1"/>
    <col min="12" max="12" width="19.7109375" style="7" customWidth="1"/>
    <col min="13" max="13" width="16.7109375" style="7" customWidth="1"/>
    <col min="14" max="14" width="10.7109375" style="22" customWidth="1"/>
    <col min="15" max="15" width="15.7109375" style="27" customWidth="1"/>
    <col min="16" max="16" width="13.7109375" style="32" customWidth="1"/>
    <col min="17" max="17" width="13.7109375" style="40" customWidth="1"/>
    <col min="18" max="18" width="21.7109375" style="42" customWidth="1"/>
    <col min="19" max="19" width="19.7109375" customWidth="1"/>
    <col min="20" max="20" width="13.7109375" customWidth="1"/>
    <col min="21" max="21" width="15.7109375" style="7" customWidth="1"/>
    <col min="22" max="22" width="17.7109375" customWidth="1"/>
    <col min="23" max="23" width="15.7109375" style="17" customWidth="1"/>
    <col min="24" max="24" width="40.7109375" customWidth="1"/>
    <col min="25" max="25" width="20.7109375" customWidth="1"/>
    <col min="26" max="26" width="19.7109375" customWidth="1"/>
    <col min="27" max="27" width="20.7109375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27</v>
      </c>
      <c r="B2" t="s">
        <v>28</v>
      </c>
      <c r="C2" s="17">
        <v>44280</v>
      </c>
      <c r="D2" s="7">
        <v>51000</v>
      </c>
      <c r="E2" t="s">
        <v>29</v>
      </c>
      <c r="F2" t="s">
        <v>30</v>
      </c>
      <c r="G2" s="7">
        <v>51000</v>
      </c>
      <c r="H2" s="7">
        <v>22600</v>
      </c>
      <c r="I2" s="12">
        <f>H2/G2*100</f>
        <v>44.313725490196077</v>
      </c>
      <c r="J2" s="7">
        <v>44014</v>
      </c>
      <c r="K2" s="7">
        <v>17500</v>
      </c>
      <c r="L2" s="7">
        <f>G2-K2</f>
        <v>33500</v>
      </c>
      <c r="M2" s="7">
        <v>25741.7475728155</v>
      </c>
      <c r="N2" s="22">
        <f>L2/M2</f>
        <v>1.3013879459907991</v>
      </c>
      <c r="O2" s="27">
        <v>0</v>
      </c>
      <c r="P2" s="32" t="e">
        <f>L2/O2</f>
        <v>#DIV/0!</v>
      </c>
      <c r="Q2" s="37" t="s">
        <v>31</v>
      </c>
      <c r="R2" s="42">
        <f>ABS(N7-N2)*100</f>
        <v>54.785594630143819</v>
      </c>
      <c r="U2" s="7">
        <v>17500</v>
      </c>
      <c r="V2" t="s">
        <v>32</v>
      </c>
      <c r="W2" s="17" t="s">
        <v>33</v>
      </c>
      <c r="Y2" t="s">
        <v>34</v>
      </c>
      <c r="Z2">
        <v>201</v>
      </c>
      <c r="AA2">
        <v>0</v>
      </c>
      <c r="AL2" s="2"/>
      <c r="BC2" s="2"/>
      <c r="BE2" s="2"/>
    </row>
    <row r="3" spans="1:64" x14ac:dyDescent="0.25">
      <c r="A3" t="s">
        <v>46</v>
      </c>
      <c r="B3" t="s">
        <v>47</v>
      </c>
      <c r="C3" s="17">
        <v>44104</v>
      </c>
      <c r="D3" s="7">
        <v>25000</v>
      </c>
      <c r="E3" t="s">
        <v>29</v>
      </c>
      <c r="F3" t="s">
        <v>30</v>
      </c>
      <c r="G3" s="7">
        <v>25000</v>
      </c>
      <c r="H3" s="7">
        <v>10800</v>
      </c>
      <c r="I3" s="12">
        <v>43.2</v>
      </c>
      <c r="J3" s="7">
        <v>22806</v>
      </c>
      <c r="K3" s="7">
        <v>7666</v>
      </c>
      <c r="L3" s="7">
        <v>17334</v>
      </c>
      <c r="M3" s="7">
        <v>40373.333330000001</v>
      </c>
      <c r="N3" s="22">
        <v>0.42934280056384927</v>
      </c>
      <c r="O3" s="27">
        <v>2527</v>
      </c>
      <c r="P3" s="32">
        <v>6.8595172140878509</v>
      </c>
      <c r="Q3" s="37" t="s">
        <v>48</v>
      </c>
      <c r="R3" s="42">
        <v>0</v>
      </c>
      <c r="U3" s="7">
        <v>5156</v>
      </c>
      <c r="V3" t="s">
        <v>32</v>
      </c>
      <c r="W3" s="17" t="s">
        <v>33</v>
      </c>
      <c r="X3" t="s">
        <v>49</v>
      </c>
      <c r="Z3">
        <v>201</v>
      </c>
      <c r="AA3">
        <v>0</v>
      </c>
      <c r="AL3" s="2"/>
      <c r="BC3" s="2"/>
      <c r="BE3" s="2"/>
    </row>
    <row r="4" spans="1:64" ht="15.75" thickBot="1" x14ac:dyDescent="0.3">
      <c r="A4" t="s">
        <v>35</v>
      </c>
      <c r="B4" t="s">
        <v>36</v>
      </c>
      <c r="C4" s="17">
        <v>43951</v>
      </c>
      <c r="D4" s="7">
        <v>51000</v>
      </c>
      <c r="E4" t="s">
        <v>37</v>
      </c>
      <c r="F4" t="s">
        <v>30</v>
      </c>
      <c r="G4" s="7">
        <v>51000</v>
      </c>
      <c r="H4" s="7">
        <v>48100</v>
      </c>
      <c r="I4" s="12">
        <f>H4/G4*100</f>
        <v>94.313725490196077</v>
      </c>
      <c r="J4" s="7">
        <v>96142</v>
      </c>
      <c r="K4" s="7">
        <v>3554</v>
      </c>
      <c r="L4" s="7">
        <f>G4-K4</f>
        <v>47446</v>
      </c>
      <c r="M4" s="7">
        <v>89543.520310000007</v>
      </c>
      <c r="N4" s="22">
        <f>L4/M4</f>
        <v>0.52986525251343441</v>
      </c>
      <c r="O4" s="27">
        <v>2400</v>
      </c>
      <c r="P4" s="32">
        <f>L4/O4</f>
        <v>19.769166666666667</v>
      </c>
      <c r="Q4" s="37" t="s">
        <v>31</v>
      </c>
      <c r="R4" s="42">
        <f>ABS(N7-N4)*100</f>
        <v>22.366674717592648</v>
      </c>
      <c r="U4" s="7">
        <v>3554</v>
      </c>
      <c r="V4" t="s">
        <v>32</v>
      </c>
      <c r="W4" s="17" t="s">
        <v>33</v>
      </c>
      <c r="Z4">
        <v>201</v>
      </c>
      <c r="AA4">
        <v>0</v>
      </c>
    </row>
    <row r="5" spans="1:64" ht="15.75" thickTop="1" x14ac:dyDescent="0.25">
      <c r="A5" s="3"/>
      <c r="B5" s="3"/>
      <c r="C5" s="18" t="s">
        <v>38</v>
      </c>
      <c r="D5" s="8">
        <f>+SUM(D2:D4)</f>
        <v>127000</v>
      </c>
      <c r="E5" s="3"/>
      <c r="F5" s="3"/>
      <c r="G5" s="8">
        <f>+SUM(G2:G4)</f>
        <v>127000</v>
      </c>
      <c r="H5" s="8">
        <f>+SUM(H2:H4)</f>
        <v>81500</v>
      </c>
      <c r="I5" s="13"/>
      <c r="J5" s="8">
        <f>+SUM(J2:J4)</f>
        <v>162962</v>
      </c>
      <c r="K5" s="8"/>
      <c r="L5" s="8">
        <f>+SUM(L2:L4)</f>
        <v>98280</v>
      </c>
      <c r="M5" s="8">
        <f>+SUM(M2:M4)</f>
        <v>155658.6012128155</v>
      </c>
      <c r="N5" s="23"/>
      <c r="O5" s="28"/>
      <c r="P5" s="33" t="e">
        <f>AVERAGE(P2:P4)</f>
        <v>#DIV/0!</v>
      </c>
      <c r="Q5" s="38"/>
      <c r="R5" s="43">
        <f>ABS(N7-N6)*100</f>
        <v>12.215024992256085</v>
      </c>
      <c r="S5" s="3"/>
      <c r="T5" s="3"/>
      <c r="U5" s="8"/>
      <c r="V5" s="3"/>
      <c r="W5" s="18"/>
      <c r="X5" s="3"/>
      <c r="Y5" s="3"/>
      <c r="Z5" s="3"/>
      <c r="AA5" s="3"/>
    </row>
    <row r="6" spans="1:64" x14ac:dyDescent="0.25">
      <c r="A6" s="4"/>
      <c r="B6" s="4"/>
      <c r="C6" s="19"/>
      <c r="D6" s="9"/>
      <c r="E6" s="4"/>
      <c r="F6" s="4"/>
      <c r="G6" s="9"/>
      <c r="H6" s="9" t="s">
        <v>39</v>
      </c>
      <c r="I6" s="14">
        <f>H5/G5*100</f>
        <v>64.173228346456696</v>
      </c>
      <c r="J6" s="9"/>
      <c r="K6" s="9"/>
      <c r="L6" s="9"/>
      <c r="M6" s="9" t="s">
        <v>40</v>
      </c>
      <c r="N6" s="24">
        <f>L5/M5</f>
        <v>0.63138174976680006</v>
      </c>
      <c r="O6" s="29"/>
      <c r="P6" s="34" t="s">
        <v>41</v>
      </c>
      <c r="Q6" s="39">
        <f>STDEV(N2:N4)</f>
        <v>0.47711193053608747</v>
      </c>
      <c r="R6" s="44"/>
      <c r="S6" s="4"/>
      <c r="T6" s="4"/>
      <c r="U6" s="9"/>
      <c r="V6" s="4"/>
      <c r="W6" s="19"/>
      <c r="X6" s="4"/>
      <c r="Y6" s="4"/>
      <c r="Z6" s="4"/>
      <c r="AA6" s="4"/>
    </row>
    <row r="7" spans="1:64" x14ac:dyDescent="0.25">
      <c r="A7" s="47" t="s">
        <v>50</v>
      </c>
      <c r="B7" s="5"/>
      <c r="C7" s="20"/>
      <c r="D7" s="10"/>
      <c r="E7" s="5"/>
      <c r="F7" s="5"/>
      <c r="G7" s="10"/>
      <c r="H7" s="10" t="s">
        <v>42</v>
      </c>
      <c r="I7" s="15">
        <f>STDEV(I2:I4)</f>
        <v>29.194329694750206</v>
      </c>
      <c r="J7" s="10"/>
      <c r="K7" s="10"/>
      <c r="L7" s="10"/>
      <c r="M7" s="10" t="s">
        <v>43</v>
      </c>
      <c r="N7" s="25">
        <f>AVERAGE(N2:N4)</f>
        <v>0.75353199968936091</v>
      </c>
      <c r="O7" s="30"/>
      <c r="P7" s="35" t="s">
        <v>44</v>
      </c>
      <c r="Q7" s="46">
        <f>AVERAGE(R2:R4)</f>
        <v>25.717423115912155</v>
      </c>
      <c r="R7" s="45" t="s">
        <v>45</v>
      </c>
      <c r="S7" s="5">
        <f>+(Q7/N7)</f>
        <v>34.129171855361164</v>
      </c>
      <c r="T7" s="5"/>
      <c r="U7" s="10"/>
      <c r="V7" s="5"/>
      <c r="W7" s="20"/>
      <c r="X7" s="5"/>
      <c r="Y7" s="5"/>
      <c r="Z7" s="5"/>
      <c r="AA7" s="5"/>
    </row>
    <row r="8" spans="1:64" x14ac:dyDescent="0.25">
      <c r="A8" t="s">
        <v>60</v>
      </c>
    </row>
    <row r="9" spans="1:64" x14ac:dyDescent="0.25">
      <c r="A9" t="s">
        <v>61</v>
      </c>
    </row>
    <row r="10" spans="1:64" x14ac:dyDescent="0.25">
      <c r="A10" t="s">
        <v>62</v>
      </c>
    </row>
    <row r="11" spans="1:64" x14ac:dyDescent="0.25">
      <c r="A11" s="48" t="s">
        <v>2</v>
      </c>
      <c r="B11" s="49" t="s">
        <v>51</v>
      </c>
      <c r="C11" s="50" t="s">
        <v>52</v>
      </c>
    </row>
    <row r="12" spans="1:64" ht="21" x14ac:dyDescent="0.25">
      <c r="A12" s="48" t="s">
        <v>5</v>
      </c>
      <c r="B12" s="49" t="s">
        <v>53</v>
      </c>
      <c r="C12" s="50" t="s">
        <v>52</v>
      </c>
    </row>
    <row r="13" spans="1:64" ht="31.5" x14ac:dyDescent="0.25">
      <c r="A13" s="48" t="s">
        <v>25</v>
      </c>
      <c r="B13" s="49" t="s">
        <v>54</v>
      </c>
      <c r="C13" s="50" t="s">
        <v>52</v>
      </c>
    </row>
    <row r="14" spans="1:64" x14ac:dyDescent="0.25">
      <c r="A14" s="48" t="s">
        <v>55</v>
      </c>
      <c r="B14" s="49" t="s">
        <v>56</v>
      </c>
      <c r="C14" s="50" t="s">
        <v>52</v>
      </c>
    </row>
    <row r="15" spans="1:64" x14ac:dyDescent="0.25">
      <c r="A15" s="48" t="s">
        <v>57</v>
      </c>
      <c r="B15" s="49" t="s">
        <v>56</v>
      </c>
      <c r="C15" s="50" t="s">
        <v>52</v>
      </c>
    </row>
    <row r="16" spans="1:64" x14ac:dyDescent="0.25">
      <c r="A16" s="48" t="s">
        <v>58</v>
      </c>
      <c r="B16" s="49" t="s">
        <v>59</v>
      </c>
      <c r="C16" s="48"/>
    </row>
  </sheetData>
  <conditionalFormatting sqref="A2:AA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355F-368F-4745-A34D-A7E1DB1CF7D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gbold</dc:creator>
  <cp:lastModifiedBy>gbold</cp:lastModifiedBy>
  <cp:lastPrinted>2023-02-23T14:16:39Z</cp:lastPrinted>
  <dcterms:created xsi:type="dcterms:W3CDTF">2023-01-24T16:27:02Z</dcterms:created>
  <dcterms:modified xsi:type="dcterms:W3CDTF">2023-02-23T14:19:21Z</dcterms:modified>
</cp:coreProperties>
</file>